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f1\Documents\"/>
    </mc:Choice>
  </mc:AlternateContent>
  <xr:revisionPtr revIDLastSave="0" documentId="13_ncr:1_{E5F38D5A-C3D3-4CF7-9513-AAF6146802B3}" xr6:coauthVersionLast="45" xr6:coauthVersionMax="45" xr10:uidLastSave="{00000000-0000-0000-0000-000000000000}"/>
  <bookViews>
    <workbookView xWindow="-110" yWindow="-110" windowWidth="19420" windowHeight="10420" xr2:uid="{1052C7EB-DEBF-4C39-9394-EB04C2A52A4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58" i="1" l="1"/>
  <c r="B57" i="1"/>
  <c r="B56" i="1"/>
  <c r="B55" i="1"/>
  <c r="B54" i="1"/>
  <c r="B51" i="1"/>
  <c r="C50" i="1" s="1"/>
  <c r="C44" i="1"/>
  <c r="C39" i="1"/>
  <c r="C32" i="1"/>
  <c r="C29" i="1"/>
  <c r="C23" i="1"/>
  <c r="C20" i="1"/>
  <c r="C16" i="1"/>
  <c r="C12" i="1"/>
  <c r="C8" i="1"/>
  <c r="C7" i="1"/>
  <c r="C33" i="1" l="1"/>
  <c r="C15" i="1"/>
  <c r="C24" i="1"/>
  <c r="C36" i="1"/>
  <c r="C47" i="1"/>
  <c r="C40" i="1"/>
  <c r="C11" i="1"/>
  <c r="C19" i="1"/>
  <c r="C28" i="1"/>
  <c r="C35" i="1"/>
  <c r="C43" i="1"/>
  <c r="C48" i="1"/>
  <c r="C5" i="1"/>
  <c r="C9" i="1"/>
  <c r="C17" i="1"/>
  <c r="C21" i="1"/>
  <c r="C25" i="1"/>
  <c r="C30" i="1"/>
  <c r="C27" i="1"/>
  <c r="C37" i="1"/>
  <c r="C41" i="1"/>
  <c r="C45" i="1"/>
  <c r="C49" i="1"/>
  <c r="B58" i="1"/>
  <c r="C13" i="1"/>
  <c r="C6" i="1"/>
  <c r="C10" i="1"/>
  <c r="C14" i="1"/>
  <c r="C18" i="1"/>
  <c r="C22" i="1"/>
  <c r="C26" i="1"/>
  <c r="C31" i="1"/>
  <c r="C34" i="1"/>
  <c r="C38" i="1"/>
  <c r="C42" i="1"/>
  <c r="C46" i="1"/>
  <c r="C51" i="1" l="1"/>
  <c r="C57" i="1"/>
  <c r="C55" i="1"/>
  <c r="C54" i="1"/>
  <c r="C56" i="1"/>
  <c r="C58" i="1" l="1"/>
</calcChain>
</file>

<file path=xl/sharedStrings.xml><?xml version="1.0" encoding="utf-8"?>
<sst xmlns="http://schemas.openxmlformats.org/spreadsheetml/2006/main" count="312" uniqueCount="149">
  <si>
    <t xml:space="preserve">Production </t>
  </si>
  <si>
    <t xml:space="preserve">%age of UK </t>
  </si>
  <si>
    <t>Main types</t>
  </si>
  <si>
    <t>Emissions reduction</t>
  </si>
  <si>
    <t>Mill name/operator</t>
  </si>
  <si>
    <t>capacity</t>
  </si>
  <si>
    <t>Location</t>
  </si>
  <si>
    <t>of fibre used</t>
  </si>
  <si>
    <t xml:space="preserve">Primary product type </t>
  </si>
  <si>
    <t>%</t>
  </si>
  <si>
    <t>Chirnside, Scottish Borders</t>
  </si>
  <si>
    <t>Abaca/Woodpulp</t>
  </si>
  <si>
    <t>Speciality - food &amp; drink</t>
  </si>
  <si>
    <t>CCA &amp; EU ETS</t>
  </si>
  <si>
    <t>Bury, Gtr Manchester</t>
  </si>
  <si>
    <t>Abaca</t>
  </si>
  <si>
    <t>Speciality - pulps abaca fibres</t>
  </si>
  <si>
    <t>CCA &amp; UK EU ETS Opt-Out</t>
  </si>
  <si>
    <t>Arjo Wiggins Chartham</t>
  </si>
  <si>
    <t>Chartham, Kent</t>
  </si>
  <si>
    <t>Woodpulp</t>
  </si>
  <si>
    <t>Speciality - translucent paper</t>
  </si>
  <si>
    <t xml:space="preserve">Arjo Wiggins Stoneywood </t>
  </si>
  <si>
    <t>Aberdeen</t>
  </si>
  <si>
    <t>Speciality/Print &amp; writing</t>
  </si>
  <si>
    <t>Beetham, Cumbria</t>
  </si>
  <si>
    <t>Packaging - speciality</t>
  </si>
  <si>
    <t>Carlson Filtration</t>
  </si>
  <si>
    <t>Barnoldswick, Lancs</t>
  </si>
  <si>
    <t>Speciality - filtration</t>
  </si>
  <si>
    <t>CCA Only</t>
  </si>
  <si>
    <t>Bathford, Somerset</t>
  </si>
  <si>
    <t>Speciality - security papers</t>
  </si>
  <si>
    <t>Overton, Hampshire</t>
  </si>
  <si>
    <t>Cotton</t>
  </si>
  <si>
    <t>Devon Valley</t>
  </si>
  <si>
    <t>Cullompton, Devon</t>
  </si>
  <si>
    <t>DS Smith Kemsley</t>
  </si>
  <si>
    <t>Kemsley, Kent</t>
  </si>
  <si>
    <t>Recycled</t>
  </si>
  <si>
    <t>Packaging - recycled fibre</t>
  </si>
  <si>
    <t>Fourstones Paper Mill</t>
  </si>
  <si>
    <t>Hexham, Northumberland</t>
  </si>
  <si>
    <t>Speciality - hygiene</t>
  </si>
  <si>
    <t>Glatfelter</t>
  </si>
  <si>
    <t>Lydney, Gloucestershire</t>
  </si>
  <si>
    <t>Higher Kings Mill</t>
  </si>
  <si>
    <t>Print &amp; writings - speciality</t>
  </si>
  <si>
    <t>Hollingsworth &amp; Vose</t>
  </si>
  <si>
    <t>Cheltenham, Gloucester</t>
  </si>
  <si>
    <t>Glass</t>
  </si>
  <si>
    <t xml:space="preserve">Huhtamaki </t>
  </si>
  <si>
    <t>Lurgan, Northern Ireland</t>
  </si>
  <si>
    <t>Speciality - moulded pulp</t>
  </si>
  <si>
    <t>Workington, Cumbria</t>
  </si>
  <si>
    <t>Intertissue</t>
  </si>
  <si>
    <t>Baglan, South Wales</t>
  </si>
  <si>
    <t>Tissue &amp; hygiene</t>
  </si>
  <si>
    <t>James Cropper</t>
  </si>
  <si>
    <t>Kendal, Cumbria</t>
  </si>
  <si>
    <t>Woodpulp/Recycled</t>
  </si>
  <si>
    <t>Packaging - speciality/Print &amp; writings</t>
  </si>
  <si>
    <t>Kimberly Clark Barrow</t>
  </si>
  <si>
    <t>Barrow, Cumbria</t>
  </si>
  <si>
    <t>Kimberly Clark Flint</t>
  </si>
  <si>
    <t>Flint, North Wales</t>
  </si>
  <si>
    <t>Kimberly Clark Northfleet</t>
  </si>
  <si>
    <t>Northfleet, Kent</t>
  </si>
  <si>
    <t>Bridgend, Mid Glamorgan</t>
  </si>
  <si>
    <t xml:space="preserve">Northwood Tissue (Disley) </t>
  </si>
  <si>
    <t>Disley, Stockport</t>
  </si>
  <si>
    <t>Northwood Tissue (Lancaster)</t>
  </si>
  <si>
    <t>Lancaster, Lancashire</t>
  </si>
  <si>
    <t>Palm Newsprint</t>
  </si>
  <si>
    <t>Kings Lynn, Norfolk</t>
  </si>
  <si>
    <t>Print &amp; writings - newsprint</t>
  </si>
  <si>
    <t>Romiley Board Mill</t>
  </si>
  <si>
    <t>Stockport, Gtr Manchester</t>
  </si>
  <si>
    <t>Saica Manchester</t>
  </si>
  <si>
    <t>Trafford, Gtr Manchester</t>
  </si>
  <si>
    <t>Sapphire Paper Mill</t>
  </si>
  <si>
    <t>Glenrothes, Fife</t>
  </si>
  <si>
    <t>Chesterfield, Derbyshire</t>
  </si>
  <si>
    <t>Essity Manchester</t>
  </si>
  <si>
    <t>Trafford Park, Manchester</t>
  </si>
  <si>
    <t>Essity Oakenholt</t>
  </si>
  <si>
    <t>Oakenholt, North Wales</t>
  </si>
  <si>
    <t>Essity Prudhoe</t>
  </si>
  <si>
    <t>Prudhoe, Northumberland</t>
  </si>
  <si>
    <t>Recycled/Woodpulp</t>
  </si>
  <si>
    <t>Essity Stubbins</t>
  </si>
  <si>
    <t>Skelmersdale, W Lancs</t>
  </si>
  <si>
    <t>Smurfit Kappa SSK Birmingham</t>
  </si>
  <si>
    <t>Birmingham, W Midlands</t>
  </si>
  <si>
    <t>Smurfit Kappa Townsend Hook</t>
  </si>
  <si>
    <t>Townsend Hook, Kent</t>
  </si>
  <si>
    <t>Sofidel Lancaster</t>
  </si>
  <si>
    <t>Sofidel Leicester</t>
  </si>
  <si>
    <t>Leicester, East Midlands</t>
  </si>
  <si>
    <t>CCA&amp; EU ETS</t>
  </si>
  <si>
    <t>Sonoco Stainland</t>
  </si>
  <si>
    <t>Halifax, West Yorkshire</t>
  </si>
  <si>
    <t>St Cuthberts Paper Mill</t>
  </si>
  <si>
    <t>Wells, Somerset</t>
  </si>
  <si>
    <t>Sundeala</t>
  </si>
  <si>
    <t>Dursley, Gloucestershire</t>
  </si>
  <si>
    <t>Speciality - board</t>
  </si>
  <si>
    <t xml:space="preserve">Union Papertech </t>
  </si>
  <si>
    <t>Oldham, Gtr Manchester</t>
  </si>
  <si>
    <t>Irvine, Ayrshire</t>
  </si>
  <si>
    <t xml:space="preserve">Print &amp; writing - magazine </t>
  </si>
  <si>
    <t>UPM Shotton</t>
  </si>
  <si>
    <t>Shotton, Deeside</t>
  </si>
  <si>
    <t>Vernacare</t>
  </si>
  <si>
    <t>Bolton, Gtr Manchester</t>
  </si>
  <si>
    <t>Weidmann Whiteley</t>
  </si>
  <si>
    <t>Otley, West Yorkshire</t>
  </si>
  <si>
    <t>Speciality - electrical insulation</t>
  </si>
  <si>
    <t>46 UK Mills - est total capacity (tonnes)</t>
  </si>
  <si>
    <t>By Sub-sector:</t>
  </si>
  <si>
    <t>Print &amp; Writings (inc Newsprint)</t>
  </si>
  <si>
    <t>Packaging</t>
  </si>
  <si>
    <t>Tissue &amp; Hygiene</t>
  </si>
  <si>
    <t>Speciality</t>
  </si>
  <si>
    <t>Est total production capacity (tonnes)</t>
  </si>
  <si>
    <t>Notes:</t>
  </si>
  <si>
    <t>(1) - Capacity is either as stated on website, advised by company or CPI estimate - figures are not actual production</t>
  </si>
  <si>
    <t>(2) - Emissions reduction scheme (CCA - Climate Change Agreement; EU ETS - European Union Emissions Trading System):</t>
  </si>
  <si>
    <t>CCA - Membership of the CCA means the site has agreed an energy efficiency improvement target with the UK Government</t>
  </si>
  <si>
    <t>EU ETS - The site is required to comply with EU ETS and report annual emissions of CO2 plus provide allowances to cover these emissions</t>
  </si>
  <si>
    <t>EU ETS Opt-Out - The site has low emissions (below 25kpa) and participates in the UK opt-out scheme as an alternative to the main EU ETS</t>
  </si>
  <si>
    <t xml:space="preserve">(3) - Specialist pulp manufacture </t>
  </si>
  <si>
    <t>(5) - Number of mills in each sector - where producing in more than one sector half allocated to each</t>
  </si>
  <si>
    <r>
      <t>capacity</t>
    </r>
    <r>
      <rPr>
        <sz val="8"/>
        <color theme="1"/>
        <rFont val="Calibri"/>
        <family val="2"/>
        <scheme val="minor"/>
      </rPr>
      <t xml:space="preserve"> (note 1)</t>
    </r>
    <r>
      <rPr>
        <b/>
        <sz val="10"/>
        <color theme="1"/>
        <rFont val="Calibri"/>
        <family val="2"/>
        <scheme val="minor"/>
      </rPr>
      <t xml:space="preserve"> </t>
    </r>
  </si>
  <si>
    <r>
      <t>scheme</t>
    </r>
    <r>
      <rPr>
        <sz val="8"/>
        <color theme="1"/>
        <rFont val="Calibri"/>
        <family val="2"/>
        <scheme val="minor"/>
      </rPr>
      <t xml:space="preserve"> (note 2)</t>
    </r>
  </si>
  <si>
    <r>
      <t>Iggesund Paperboard</t>
    </r>
    <r>
      <rPr>
        <sz val="8"/>
        <color theme="1"/>
        <rFont val="Calibri"/>
        <family val="2"/>
        <scheme val="minor"/>
      </rPr>
      <t xml:space="preserve"> (note 4)</t>
    </r>
  </si>
  <si>
    <r>
      <t>UPM Caledonian</t>
    </r>
    <r>
      <rPr>
        <sz val="8"/>
        <color theme="1"/>
        <rFont val="Calibri"/>
        <family val="2"/>
        <scheme val="minor"/>
      </rPr>
      <t xml:space="preserve"> (note 4)</t>
    </r>
  </si>
  <si>
    <r>
      <t xml:space="preserve">Number of mills </t>
    </r>
    <r>
      <rPr>
        <sz val="8"/>
        <color theme="1"/>
        <rFont val="Calibri"/>
        <family val="2"/>
        <scheme val="minor"/>
      </rPr>
      <t>(note 5)</t>
    </r>
  </si>
  <si>
    <t>Ahlstrom Munksjo Chirnside</t>
  </si>
  <si>
    <r>
      <t xml:space="preserve">Ahlstrom Munksjo Radcliffe </t>
    </r>
    <r>
      <rPr>
        <sz val="8"/>
        <color theme="1"/>
        <rFont val="Calibri"/>
        <family val="2"/>
        <scheme val="minor"/>
      </rPr>
      <t>(note 3)</t>
    </r>
  </si>
  <si>
    <t>BillerudKorsnas Beetham</t>
  </si>
  <si>
    <t>Tonnes of production capacity per annum (at January 2019)</t>
  </si>
  <si>
    <t>Portals Bathford</t>
  </si>
  <si>
    <t>Portals Overton</t>
  </si>
  <si>
    <t xml:space="preserve">(4) - Integrated thermo-mechanical pulp mill </t>
  </si>
  <si>
    <t>List of UK Pulp &amp; Paper Mills - at January 2020</t>
  </si>
  <si>
    <t>Wepa Bridgend Paper Mill</t>
  </si>
  <si>
    <t>Northwood Tissue (Chesterfield)</t>
  </si>
  <si>
    <t xml:space="preserve">Essity Tawd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</si>
</sst>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3" fontId="1" fillId="0" borderId="0" xfId="0" applyNumberFormat="1" applyFont="1"/>
    <xf numFmtId="4" fontId="1" fillId="2" borderId="0" xfId="0" applyNumberFormat="1" applyFont="1" applyFill="1"/>
    <xf numFmtId="0" fontId="1" fillId="0" borderId="1" xfId="0" applyFont="1" applyBorder="1"/>
    <xf numFmtId="0" fontId="2" fillId="0" borderId="2" xfId="0" applyFont="1" applyBorder="1"/>
    <xf numFmtId="3" fontId="2" fillId="3" borderId="2" xfId="0" applyNumberFormat="1" applyFont="1" applyFill="1" applyBorder="1" applyAlignment="1">
      <alignment horizontal="center"/>
    </xf>
    <xf numFmtId="4" fontId="2" fillId="2" borderId="2" xfId="0" applyNumberFormat="1" applyFont="1" applyFill="1" applyBorder="1" applyAlignment="1">
      <alignment horizontal="center"/>
    </xf>
    <xf numFmtId="0" fontId="2" fillId="0" borderId="3" xfId="0" applyFont="1" applyBorder="1"/>
    <xf numFmtId="0" fontId="2" fillId="0" borderId="0" xfId="0" applyFont="1"/>
    <xf numFmtId="0" fontId="2" fillId="0" borderId="4" xfId="0" applyFont="1" applyBorder="1"/>
    <xf numFmtId="3" fontId="2" fillId="3" borderId="4" xfId="0" applyNumberFormat="1" applyFont="1" applyFill="1" applyBorder="1" applyAlignment="1">
      <alignment horizontal="center"/>
    </xf>
    <xf numFmtId="4" fontId="2" fillId="2" borderId="4" xfId="0" applyNumberFormat="1" applyFont="1" applyFill="1" applyBorder="1" applyAlignment="1">
      <alignment horizontal="center"/>
    </xf>
    <xf numFmtId="0" fontId="2" fillId="0" borderId="5" xfId="0" applyFont="1" applyBorder="1"/>
    <xf numFmtId="3" fontId="2" fillId="3" borderId="5" xfId="0" applyNumberFormat="1" applyFont="1" applyFill="1" applyBorder="1"/>
    <xf numFmtId="4" fontId="2" fillId="2" borderId="5" xfId="0" applyNumberFormat="1" applyFont="1" applyFill="1" applyBorder="1"/>
    <xf numFmtId="0" fontId="4" fillId="0" borderId="5" xfId="0" applyFont="1" applyBorder="1"/>
    <xf numFmtId="3" fontId="4" fillId="3" borderId="5" xfId="0" applyNumberFormat="1" applyFont="1" applyFill="1" applyBorder="1"/>
    <xf numFmtId="4" fontId="4" fillId="2" borderId="5" xfId="0" applyNumberFormat="1" applyFont="1" applyFill="1" applyBorder="1"/>
    <xf numFmtId="0" fontId="4" fillId="0" borderId="0" xfId="0" applyFont="1"/>
    <xf numFmtId="3" fontId="4" fillId="3" borderId="5" xfId="0" applyNumberFormat="1" applyFont="1" applyFill="1" applyBorder="1" applyAlignment="1">
      <alignment horizontal="right"/>
    </xf>
    <xf numFmtId="3" fontId="2" fillId="2" borderId="0" xfId="0" applyNumberFormat="1" applyFont="1" applyFill="1"/>
    <xf numFmtId="4" fontId="2" fillId="2" borderId="0" xfId="0" applyNumberFormat="1" applyFont="1" applyFill="1"/>
    <xf numFmtId="4" fontId="4" fillId="2" borderId="0" xfId="0" applyNumberFormat="1" applyFont="1" applyFill="1"/>
    <xf numFmtId="3" fontId="2" fillId="2" borderId="5" xfId="0" applyNumberFormat="1" applyFont="1" applyFill="1" applyBorder="1"/>
    <xf numFmtId="0" fontId="4" fillId="0" borderId="5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Alignment="1">
      <alignment horizontal="center"/>
    </xf>
    <xf numFmtId="3" fontId="4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B165CF-77B8-411B-8A95-3E4A2F1B063B}">
  <dimension ref="A1:H67"/>
  <sheetViews>
    <sheetView tabSelected="1" topLeftCell="A32" workbookViewId="0">
      <selection activeCell="A42" sqref="A42"/>
    </sheetView>
  </sheetViews>
  <sheetFormatPr defaultColWidth="9.1796875" defaultRowHeight="13" x14ac:dyDescent="0.3"/>
  <cols>
    <col min="1" max="1" width="30.453125" style="19" customWidth="1"/>
    <col min="2" max="2" width="12.7265625" style="29" customWidth="1"/>
    <col min="3" max="3" width="9.81640625" style="23" customWidth="1"/>
    <col min="4" max="4" width="2.26953125" style="23" customWidth="1"/>
    <col min="5" max="5" width="21.54296875" style="19" customWidth="1"/>
    <col min="6" max="6" width="16.453125" style="19" customWidth="1"/>
    <col min="7" max="7" width="26" style="19" customWidth="1"/>
    <col min="8" max="8" width="20.26953125" style="19" customWidth="1"/>
    <col min="9" max="16384" width="9.1796875" style="19"/>
  </cols>
  <sheetData>
    <row r="1" spans="1:8" s="1" customFormat="1" ht="14.5" x14ac:dyDescent="0.35">
      <c r="A1" s="1" t="s">
        <v>145</v>
      </c>
      <c r="B1" s="2"/>
      <c r="C1" s="3"/>
      <c r="D1" s="3"/>
      <c r="E1" s="4"/>
      <c r="F1" s="4"/>
    </row>
    <row r="2" spans="1:8" s="9" customFormat="1" x14ac:dyDescent="0.3">
      <c r="A2" s="5"/>
      <c r="B2" s="6" t="s">
        <v>0</v>
      </c>
      <c r="C2" s="7" t="s">
        <v>1</v>
      </c>
      <c r="D2" s="7"/>
      <c r="E2" s="8"/>
      <c r="F2" s="9" t="s">
        <v>2</v>
      </c>
      <c r="G2" s="5"/>
      <c r="H2" s="5" t="s">
        <v>3</v>
      </c>
    </row>
    <row r="3" spans="1:8" s="9" customFormat="1" x14ac:dyDescent="0.3">
      <c r="A3" s="10" t="s">
        <v>4</v>
      </c>
      <c r="B3" s="11" t="s">
        <v>133</v>
      </c>
      <c r="C3" s="12" t="s">
        <v>5</v>
      </c>
      <c r="D3" s="12"/>
      <c r="E3" s="10" t="s">
        <v>6</v>
      </c>
      <c r="F3" s="10" t="s">
        <v>7</v>
      </c>
      <c r="G3" s="10" t="s">
        <v>8</v>
      </c>
      <c r="H3" s="10" t="s">
        <v>134</v>
      </c>
    </row>
    <row r="4" spans="1:8" s="9" customFormat="1" ht="4.5" customHeight="1" x14ac:dyDescent="0.3">
      <c r="A4" s="13"/>
      <c r="B4" s="14"/>
      <c r="C4" s="15"/>
      <c r="D4" s="15"/>
      <c r="E4" s="13"/>
      <c r="F4" s="13"/>
      <c r="G4" s="13"/>
      <c r="H4" s="13"/>
    </row>
    <row r="5" spans="1:8" x14ac:dyDescent="0.3">
      <c r="A5" s="16" t="s">
        <v>138</v>
      </c>
      <c r="B5" s="17">
        <v>15000</v>
      </c>
      <c r="C5" s="18">
        <f>B5/B51*100</f>
        <v>0.35693039857227837</v>
      </c>
      <c r="D5" s="18" t="s">
        <v>9</v>
      </c>
      <c r="E5" s="16" t="s">
        <v>10</v>
      </c>
      <c r="F5" s="16" t="s">
        <v>11</v>
      </c>
      <c r="G5" s="16" t="s">
        <v>12</v>
      </c>
      <c r="H5" s="16" t="s">
        <v>13</v>
      </c>
    </row>
    <row r="6" spans="1:8" x14ac:dyDescent="0.3">
      <c r="A6" s="16" t="s">
        <v>139</v>
      </c>
      <c r="B6" s="17">
        <v>15000</v>
      </c>
      <c r="C6" s="18">
        <f>B6/B51*100</f>
        <v>0.35693039857227837</v>
      </c>
      <c r="D6" s="18" t="s">
        <v>9</v>
      </c>
      <c r="E6" s="16" t="s">
        <v>14</v>
      </c>
      <c r="F6" s="16" t="s">
        <v>15</v>
      </c>
      <c r="G6" s="16" t="s">
        <v>16</v>
      </c>
      <c r="H6" s="16" t="s">
        <v>17</v>
      </c>
    </row>
    <row r="7" spans="1:8" x14ac:dyDescent="0.3">
      <c r="A7" s="16" t="s">
        <v>18</v>
      </c>
      <c r="B7" s="17">
        <v>10000</v>
      </c>
      <c r="C7" s="18">
        <f>B7/B51*100</f>
        <v>0.23795359904818561</v>
      </c>
      <c r="D7" s="18" t="s">
        <v>9</v>
      </c>
      <c r="E7" s="16" t="s">
        <v>19</v>
      </c>
      <c r="F7" s="16" t="s">
        <v>20</v>
      </c>
      <c r="G7" s="16" t="s">
        <v>21</v>
      </c>
      <c r="H7" s="16" t="s">
        <v>17</v>
      </c>
    </row>
    <row r="8" spans="1:8" x14ac:dyDescent="0.3">
      <c r="A8" s="16" t="s">
        <v>22</v>
      </c>
      <c r="B8" s="17">
        <v>68000</v>
      </c>
      <c r="C8" s="18">
        <f>B8/B51*100</f>
        <v>1.618084473527662</v>
      </c>
      <c r="D8" s="18" t="s">
        <v>9</v>
      </c>
      <c r="E8" s="16" t="s">
        <v>23</v>
      </c>
      <c r="F8" s="16" t="s">
        <v>20</v>
      </c>
      <c r="G8" s="16" t="s">
        <v>24</v>
      </c>
      <c r="H8" s="16" t="s">
        <v>13</v>
      </c>
    </row>
    <row r="9" spans="1:8" x14ac:dyDescent="0.3">
      <c r="A9" s="16" t="s">
        <v>140</v>
      </c>
      <c r="B9" s="17">
        <v>45000</v>
      </c>
      <c r="C9" s="18">
        <f>B9/B51*100</f>
        <v>1.0707911957168352</v>
      </c>
      <c r="D9" s="18" t="s">
        <v>9</v>
      </c>
      <c r="E9" s="16" t="s">
        <v>25</v>
      </c>
      <c r="F9" s="16" t="s">
        <v>20</v>
      </c>
      <c r="G9" s="16" t="s">
        <v>26</v>
      </c>
      <c r="H9" s="16" t="s">
        <v>17</v>
      </c>
    </row>
    <row r="10" spans="1:8" x14ac:dyDescent="0.3">
      <c r="A10" s="16" t="s">
        <v>27</v>
      </c>
      <c r="B10" s="17">
        <v>2000</v>
      </c>
      <c r="C10" s="18">
        <f>B10/B51*100</f>
        <v>4.7590719809637118E-2</v>
      </c>
      <c r="D10" s="18" t="s">
        <v>9</v>
      </c>
      <c r="E10" s="16" t="s">
        <v>28</v>
      </c>
      <c r="F10" s="16" t="s">
        <v>20</v>
      </c>
      <c r="G10" s="16" t="s">
        <v>29</v>
      </c>
      <c r="H10" s="16" t="s">
        <v>30</v>
      </c>
    </row>
    <row r="11" spans="1:8" x14ac:dyDescent="0.3">
      <c r="A11" s="16" t="s">
        <v>142</v>
      </c>
      <c r="B11" s="17">
        <v>4000</v>
      </c>
      <c r="C11" s="18">
        <f>B11/B51*100</f>
        <v>9.5181439619274236E-2</v>
      </c>
      <c r="D11" s="18" t="s">
        <v>9</v>
      </c>
      <c r="E11" s="16" t="s">
        <v>31</v>
      </c>
      <c r="F11" s="16" t="s">
        <v>20</v>
      </c>
      <c r="G11" s="16" t="s">
        <v>32</v>
      </c>
      <c r="H11" s="16" t="s">
        <v>30</v>
      </c>
    </row>
    <row r="12" spans="1:8" x14ac:dyDescent="0.3">
      <c r="A12" s="16" t="s">
        <v>143</v>
      </c>
      <c r="B12" s="17">
        <v>16000</v>
      </c>
      <c r="C12" s="18">
        <f>B12/B51*100</f>
        <v>0.38072575847709694</v>
      </c>
      <c r="D12" s="18" t="s">
        <v>9</v>
      </c>
      <c r="E12" s="16" t="s">
        <v>33</v>
      </c>
      <c r="F12" s="16" t="s">
        <v>34</v>
      </c>
      <c r="G12" s="16" t="s">
        <v>32</v>
      </c>
      <c r="H12" s="16" t="s">
        <v>13</v>
      </c>
    </row>
    <row r="13" spans="1:8" x14ac:dyDescent="0.3">
      <c r="A13" s="16" t="s">
        <v>35</v>
      </c>
      <c r="B13" s="17">
        <v>7000</v>
      </c>
      <c r="C13" s="18">
        <f>B13/B51*100</f>
        <v>0.16656751933372993</v>
      </c>
      <c r="D13" s="18" t="s">
        <v>9</v>
      </c>
      <c r="E13" s="16" t="s">
        <v>36</v>
      </c>
      <c r="F13" s="16" t="s">
        <v>11</v>
      </c>
      <c r="G13" s="16" t="s">
        <v>12</v>
      </c>
      <c r="H13" s="16" t="s">
        <v>13</v>
      </c>
    </row>
    <row r="14" spans="1:8" x14ac:dyDescent="0.3">
      <c r="A14" s="16" t="s">
        <v>37</v>
      </c>
      <c r="B14" s="17">
        <v>800000</v>
      </c>
      <c r="C14" s="18">
        <f>B14/B51*100</f>
        <v>19.036287923854847</v>
      </c>
      <c r="D14" s="18" t="s">
        <v>9</v>
      </c>
      <c r="E14" s="16" t="s">
        <v>38</v>
      </c>
      <c r="F14" s="16" t="s">
        <v>39</v>
      </c>
      <c r="G14" s="16" t="s">
        <v>40</v>
      </c>
      <c r="H14" s="16" t="s">
        <v>13</v>
      </c>
    </row>
    <row r="15" spans="1:8" x14ac:dyDescent="0.3">
      <c r="A15" s="16" t="s">
        <v>41</v>
      </c>
      <c r="B15" s="17">
        <v>6500</v>
      </c>
      <c r="C15" s="18">
        <f>B15/B51*100</f>
        <v>0.15466983938132065</v>
      </c>
      <c r="D15" s="18" t="s">
        <v>9</v>
      </c>
      <c r="E15" s="16" t="s">
        <v>42</v>
      </c>
      <c r="F15" s="16" t="s">
        <v>39</v>
      </c>
      <c r="G15" s="16" t="s">
        <v>43</v>
      </c>
      <c r="H15" s="16" t="s">
        <v>30</v>
      </c>
    </row>
    <row r="16" spans="1:8" x14ac:dyDescent="0.3">
      <c r="A16" s="16" t="s">
        <v>44</v>
      </c>
      <c r="B16" s="17">
        <v>17000</v>
      </c>
      <c r="C16" s="18">
        <f>B16/B51*100</f>
        <v>0.40452111838191551</v>
      </c>
      <c r="D16" s="18" t="s">
        <v>9</v>
      </c>
      <c r="E16" s="16" t="s">
        <v>45</v>
      </c>
      <c r="F16" s="16" t="s">
        <v>11</v>
      </c>
      <c r="G16" s="16" t="s">
        <v>12</v>
      </c>
      <c r="H16" s="16" t="s">
        <v>13</v>
      </c>
    </row>
    <row r="17" spans="1:8" x14ac:dyDescent="0.3">
      <c r="A17" s="16" t="s">
        <v>46</v>
      </c>
      <c r="B17" s="17">
        <v>30000</v>
      </c>
      <c r="C17" s="18">
        <f>B17/B51*100</f>
        <v>0.71386079714455675</v>
      </c>
      <c r="D17" s="18" t="s">
        <v>9</v>
      </c>
      <c r="E17" s="16" t="s">
        <v>36</v>
      </c>
      <c r="F17" s="16" t="s">
        <v>39</v>
      </c>
      <c r="G17" s="16" t="s">
        <v>47</v>
      </c>
      <c r="H17" s="16" t="s">
        <v>13</v>
      </c>
    </row>
    <row r="18" spans="1:8" x14ac:dyDescent="0.3">
      <c r="A18" s="16" t="s">
        <v>48</v>
      </c>
      <c r="B18" s="17">
        <v>12000</v>
      </c>
      <c r="C18" s="18">
        <f>B18/B51*100</f>
        <v>0.28554431885782272</v>
      </c>
      <c r="D18" s="18" t="s">
        <v>9</v>
      </c>
      <c r="E18" s="16" t="s">
        <v>49</v>
      </c>
      <c r="F18" s="16" t="s">
        <v>50</v>
      </c>
      <c r="G18" s="16" t="s">
        <v>29</v>
      </c>
      <c r="H18" s="16" t="s">
        <v>13</v>
      </c>
    </row>
    <row r="19" spans="1:8" x14ac:dyDescent="0.3">
      <c r="A19" s="16" t="s">
        <v>51</v>
      </c>
      <c r="B19" s="17">
        <v>20000</v>
      </c>
      <c r="C19" s="18">
        <f>B19/B51*100</f>
        <v>0.47590719809637122</v>
      </c>
      <c r="D19" s="18" t="s">
        <v>9</v>
      </c>
      <c r="E19" s="16" t="s">
        <v>52</v>
      </c>
      <c r="F19" s="16" t="s">
        <v>39</v>
      </c>
      <c r="G19" s="16" t="s">
        <v>53</v>
      </c>
      <c r="H19" s="16" t="s">
        <v>13</v>
      </c>
    </row>
    <row r="20" spans="1:8" x14ac:dyDescent="0.3">
      <c r="A20" s="16" t="s">
        <v>135</v>
      </c>
      <c r="B20" s="17">
        <v>220000</v>
      </c>
      <c r="C20" s="18">
        <f>B20/B51*100</f>
        <v>5.2349791790600833</v>
      </c>
      <c r="D20" s="18" t="s">
        <v>9</v>
      </c>
      <c r="E20" s="16" t="s">
        <v>54</v>
      </c>
      <c r="F20" s="16" t="s">
        <v>20</v>
      </c>
      <c r="G20" s="16" t="s">
        <v>26</v>
      </c>
      <c r="H20" s="16" t="s">
        <v>13</v>
      </c>
    </row>
    <row r="21" spans="1:8" x14ac:dyDescent="0.3">
      <c r="A21" s="16" t="s">
        <v>55</v>
      </c>
      <c r="B21" s="17">
        <v>60000</v>
      </c>
      <c r="C21" s="18">
        <f>B21/B51*100</f>
        <v>1.4277215942891135</v>
      </c>
      <c r="D21" s="18" t="s">
        <v>9</v>
      </c>
      <c r="E21" s="16" t="s">
        <v>56</v>
      </c>
      <c r="F21" s="16" t="s">
        <v>20</v>
      </c>
      <c r="G21" s="16" t="s">
        <v>57</v>
      </c>
      <c r="H21" s="16" t="s">
        <v>13</v>
      </c>
    </row>
    <row r="22" spans="1:8" x14ac:dyDescent="0.3">
      <c r="A22" s="16" t="s">
        <v>58</v>
      </c>
      <c r="B22" s="17">
        <v>50000</v>
      </c>
      <c r="C22" s="18">
        <f>B22/B51*100</f>
        <v>1.1897679952409279</v>
      </c>
      <c r="D22" s="18" t="s">
        <v>9</v>
      </c>
      <c r="E22" s="16" t="s">
        <v>59</v>
      </c>
      <c r="F22" s="16" t="s">
        <v>60</v>
      </c>
      <c r="G22" s="16" t="s">
        <v>61</v>
      </c>
      <c r="H22" s="16" t="s">
        <v>13</v>
      </c>
    </row>
    <row r="23" spans="1:8" x14ac:dyDescent="0.3">
      <c r="A23" s="16" t="s">
        <v>62</v>
      </c>
      <c r="B23" s="17">
        <v>120000</v>
      </c>
      <c r="C23" s="18">
        <f>B23/B51*100</f>
        <v>2.855443188578227</v>
      </c>
      <c r="D23" s="18" t="s">
        <v>9</v>
      </c>
      <c r="E23" s="16" t="s">
        <v>63</v>
      </c>
      <c r="F23" s="16" t="s">
        <v>20</v>
      </c>
      <c r="G23" s="16" t="s">
        <v>57</v>
      </c>
      <c r="H23" s="16" t="s">
        <v>13</v>
      </c>
    </row>
    <row r="24" spans="1:8" x14ac:dyDescent="0.3">
      <c r="A24" s="16" t="s">
        <v>64</v>
      </c>
      <c r="B24" s="17">
        <v>30000</v>
      </c>
      <c r="C24" s="18">
        <f>B24/B51*100</f>
        <v>0.71386079714455675</v>
      </c>
      <c r="D24" s="18" t="s">
        <v>9</v>
      </c>
      <c r="E24" s="16" t="s">
        <v>65</v>
      </c>
      <c r="F24" s="16" t="s">
        <v>20</v>
      </c>
      <c r="G24" s="16" t="s">
        <v>57</v>
      </c>
      <c r="H24" s="16" t="s">
        <v>13</v>
      </c>
    </row>
    <row r="25" spans="1:8" x14ac:dyDescent="0.3">
      <c r="A25" s="16" t="s">
        <v>66</v>
      </c>
      <c r="B25" s="17">
        <v>80000</v>
      </c>
      <c r="C25" s="18">
        <f>B25/B51*100</f>
        <v>1.9036287923854849</v>
      </c>
      <c r="D25" s="18" t="s">
        <v>9</v>
      </c>
      <c r="E25" s="16" t="s">
        <v>67</v>
      </c>
      <c r="F25" s="16" t="s">
        <v>20</v>
      </c>
      <c r="G25" s="16" t="s">
        <v>57</v>
      </c>
      <c r="H25" s="16" t="s">
        <v>13</v>
      </c>
    </row>
    <row r="26" spans="1:8" x14ac:dyDescent="0.3">
      <c r="A26" s="16" t="s">
        <v>146</v>
      </c>
      <c r="B26" s="17">
        <v>50000</v>
      </c>
      <c r="C26" s="18">
        <f>B26/B51*100</f>
        <v>1.1897679952409279</v>
      </c>
      <c r="D26" s="18" t="s">
        <v>9</v>
      </c>
      <c r="E26" s="16" t="s">
        <v>68</v>
      </c>
      <c r="F26" s="16" t="s">
        <v>20</v>
      </c>
      <c r="G26" s="16" t="s">
        <v>57</v>
      </c>
      <c r="H26" s="16" t="s">
        <v>13</v>
      </c>
    </row>
    <row r="27" spans="1:8" x14ac:dyDescent="0.3">
      <c r="A27" s="16" t="s">
        <v>147</v>
      </c>
      <c r="B27" s="17">
        <v>30000</v>
      </c>
      <c r="C27" s="18">
        <f>B27/B51*100</f>
        <v>0.71386079714455675</v>
      </c>
      <c r="D27" s="18" t="s">
        <v>9</v>
      </c>
      <c r="E27" s="16" t="s">
        <v>82</v>
      </c>
      <c r="F27" s="16" t="s">
        <v>39</v>
      </c>
      <c r="G27" s="16" t="s">
        <v>57</v>
      </c>
      <c r="H27" s="16" t="s">
        <v>17</v>
      </c>
    </row>
    <row r="28" spans="1:8" x14ac:dyDescent="0.3">
      <c r="A28" s="16" t="s">
        <v>69</v>
      </c>
      <c r="B28" s="17">
        <v>30000</v>
      </c>
      <c r="C28" s="18">
        <f>B28/B51*100</f>
        <v>0.71386079714455675</v>
      </c>
      <c r="D28" s="18" t="s">
        <v>9</v>
      </c>
      <c r="E28" s="16" t="s">
        <v>70</v>
      </c>
      <c r="F28" s="16" t="s">
        <v>39</v>
      </c>
      <c r="G28" s="16" t="s">
        <v>57</v>
      </c>
      <c r="H28" s="16" t="s">
        <v>17</v>
      </c>
    </row>
    <row r="29" spans="1:8" x14ac:dyDescent="0.3">
      <c r="A29" s="16" t="s">
        <v>71</v>
      </c>
      <c r="B29" s="17">
        <v>11000</v>
      </c>
      <c r="C29" s="18">
        <f>B29/B51*100</f>
        <v>0.26174895895300415</v>
      </c>
      <c r="D29" s="18" t="s">
        <v>9</v>
      </c>
      <c r="E29" s="16" t="s">
        <v>72</v>
      </c>
      <c r="F29" s="16" t="s">
        <v>39</v>
      </c>
      <c r="G29" s="16" t="s">
        <v>57</v>
      </c>
      <c r="H29" s="16" t="s">
        <v>17</v>
      </c>
    </row>
    <row r="30" spans="1:8" x14ac:dyDescent="0.3">
      <c r="A30" s="16" t="s">
        <v>73</v>
      </c>
      <c r="B30" s="17">
        <v>400000</v>
      </c>
      <c r="C30" s="18">
        <f>B30/B51*100</f>
        <v>9.5181439619274233</v>
      </c>
      <c r="D30" s="18" t="s">
        <v>9</v>
      </c>
      <c r="E30" s="16" t="s">
        <v>74</v>
      </c>
      <c r="F30" s="16" t="s">
        <v>39</v>
      </c>
      <c r="G30" s="16" t="s">
        <v>75</v>
      </c>
      <c r="H30" s="16" t="s">
        <v>13</v>
      </c>
    </row>
    <row r="31" spans="1:8" x14ac:dyDescent="0.3">
      <c r="A31" s="16" t="s">
        <v>76</v>
      </c>
      <c r="B31" s="17">
        <v>50000</v>
      </c>
      <c r="C31" s="18">
        <f>B31/B51*100</f>
        <v>1.1897679952409279</v>
      </c>
      <c r="D31" s="18" t="s">
        <v>9</v>
      </c>
      <c r="E31" s="16" t="s">
        <v>77</v>
      </c>
      <c r="F31" s="16" t="s">
        <v>39</v>
      </c>
      <c r="G31" s="16" t="s">
        <v>40</v>
      </c>
      <c r="H31" s="16" t="s">
        <v>17</v>
      </c>
    </row>
    <row r="32" spans="1:8" x14ac:dyDescent="0.3">
      <c r="A32" s="16" t="s">
        <v>78</v>
      </c>
      <c r="B32" s="17">
        <v>450000</v>
      </c>
      <c r="C32" s="18">
        <f>B32/B51*100</f>
        <v>10.707911957168353</v>
      </c>
      <c r="D32" s="18" t="s">
        <v>9</v>
      </c>
      <c r="E32" s="16" t="s">
        <v>79</v>
      </c>
      <c r="F32" s="16" t="s">
        <v>39</v>
      </c>
      <c r="G32" s="16" t="s">
        <v>40</v>
      </c>
      <c r="H32" s="16" t="s">
        <v>13</v>
      </c>
    </row>
    <row r="33" spans="1:8" x14ac:dyDescent="0.3">
      <c r="A33" s="16" t="s">
        <v>80</v>
      </c>
      <c r="B33" s="17">
        <v>40000</v>
      </c>
      <c r="C33" s="18">
        <f>B33/B51*100</f>
        <v>0.95181439619274244</v>
      </c>
      <c r="D33" s="18" t="s">
        <v>9</v>
      </c>
      <c r="E33" s="16" t="s">
        <v>81</v>
      </c>
      <c r="F33" s="16" t="s">
        <v>39</v>
      </c>
      <c r="G33" s="16" t="s">
        <v>57</v>
      </c>
      <c r="H33" s="16" t="s">
        <v>17</v>
      </c>
    </row>
    <row r="34" spans="1:8" x14ac:dyDescent="0.3">
      <c r="A34" s="16" t="s">
        <v>83</v>
      </c>
      <c r="B34" s="17">
        <v>50000</v>
      </c>
      <c r="C34" s="18">
        <f>B34/B51*100</f>
        <v>1.1897679952409279</v>
      </c>
      <c r="D34" s="18" t="s">
        <v>9</v>
      </c>
      <c r="E34" s="16" t="s">
        <v>84</v>
      </c>
      <c r="F34" s="16" t="s">
        <v>20</v>
      </c>
      <c r="G34" s="16" t="s">
        <v>57</v>
      </c>
      <c r="H34" s="16" t="s">
        <v>13</v>
      </c>
    </row>
    <row r="35" spans="1:8" x14ac:dyDescent="0.3">
      <c r="A35" s="16" t="s">
        <v>85</v>
      </c>
      <c r="B35" s="17">
        <v>70000</v>
      </c>
      <c r="C35" s="18">
        <f>B35/B51*100</f>
        <v>1.6656751933372991</v>
      </c>
      <c r="D35" s="18" t="s">
        <v>9</v>
      </c>
      <c r="E35" s="16" t="s">
        <v>86</v>
      </c>
      <c r="F35" s="16" t="s">
        <v>20</v>
      </c>
      <c r="G35" s="16" t="s">
        <v>57</v>
      </c>
      <c r="H35" s="16" t="s">
        <v>13</v>
      </c>
    </row>
    <row r="36" spans="1:8" x14ac:dyDescent="0.3">
      <c r="A36" s="16" t="s">
        <v>87</v>
      </c>
      <c r="B36" s="17">
        <v>100000</v>
      </c>
      <c r="C36" s="18">
        <f>B36/B51*100</f>
        <v>2.3795359904818558</v>
      </c>
      <c r="D36" s="18" t="s">
        <v>9</v>
      </c>
      <c r="E36" s="16" t="s">
        <v>88</v>
      </c>
      <c r="F36" s="16" t="s">
        <v>89</v>
      </c>
      <c r="G36" s="16" t="s">
        <v>57</v>
      </c>
      <c r="H36" s="16" t="s">
        <v>13</v>
      </c>
    </row>
    <row r="37" spans="1:8" x14ac:dyDescent="0.3">
      <c r="A37" s="16" t="s">
        <v>90</v>
      </c>
      <c r="B37" s="17">
        <v>55000</v>
      </c>
      <c r="C37" s="18">
        <f>B37/B51*100</f>
        <v>1.3087447947650208</v>
      </c>
      <c r="D37" s="18" t="s">
        <v>9</v>
      </c>
      <c r="E37" s="16" t="s">
        <v>14</v>
      </c>
      <c r="F37" s="16" t="s">
        <v>89</v>
      </c>
      <c r="G37" s="16" t="s">
        <v>57</v>
      </c>
      <c r="H37" s="16" t="s">
        <v>13</v>
      </c>
    </row>
    <row r="38" spans="1:8" x14ac:dyDescent="0.3">
      <c r="A38" s="16" t="s">
        <v>148</v>
      </c>
      <c r="B38" s="17">
        <v>28000</v>
      </c>
      <c r="C38" s="18">
        <f>B38/B51*100</f>
        <v>0.66627007733491972</v>
      </c>
      <c r="D38" s="18" t="s">
        <v>9</v>
      </c>
      <c r="E38" s="16" t="s">
        <v>91</v>
      </c>
      <c r="F38" s="16" t="s">
        <v>20</v>
      </c>
      <c r="G38" s="16" t="s">
        <v>57</v>
      </c>
      <c r="H38" s="16" t="s">
        <v>13</v>
      </c>
    </row>
    <row r="39" spans="1:8" x14ac:dyDescent="0.3">
      <c r="A39" s="16" t="s">
        <v>92</v>
      </c>
      <c r="B39" s="17">
        <v>230000</v>
      </c>
      <c r="C39" s="18">
        <f>B39/B51*100</f>
        <v>5.4729327781082686</v>
      </c>
      <c r="D39" s="18" t="s">
        <v>9</v>
      </c>
      <c r="E39" s="16" t="s">
        <v>93</v>
      </c>
      <c r="F39" s="16" t="s">
        <v>39</v>
      </c>
      <c r="G39" s="16" t="s">
        <v>40</v>
      </c>
      <c r="H39" s="16" t="s">
        <v>13</v>
      </c>
    </row>
    <row r="40" spans="1:8" x14ac:dyDescent="0.3">
      <c r="A40" s="16" t="s">
        <v>94</v>
      </c>
      <c r="B40" s="20">
        <v>260000</v>
      </c>
      <c r="C40" s="18">
        <f>B40/B51*100</f>
        <v>6.1867935752528256</v>
      </c>
      <c r="D40" s="18" t="s">
        <v>9</v>
      </c>
      <c r="E40" s="16" t="s">
        <v>95</v>
      </c>
      <c r="F40" s="16" t="s">
        <v>39</v>
      </c>
      <c r="G40" s="16" t="s">
        <v>40</v>
      </c>
      <c r="H40" s="16" t="s">
        <v>13</v>
      </c>
    </row>
    <row r="41" spans="1:8" x14ac:dyDescent="0.3">
      <c r="A41" s="16" t="s">
        <v>96</v>
      </c>
      <c r="B41" s="17">
        <v>30000</v>
      </c>
      <c r="C41" s="18">
        <f>B41/B51*100</f>
        <v>0.71386079714455675</v>
      </c>
      <c r="D41" s="18" t="s">
        <v>9</v>
      </c>
      <c r="E41" s="16" t="s">
        <v>72</v>
      </c>
      <c r="F41" s="16" t="s">
        <v>20</v>
      </c>
      <c r="G41" s="16" t="s">
        <v>57</v>
      </c>
      <c r="H41" s="16" t="s">
        <v>17</v>
      </c>
    </row>
    <row r="42" spans="1:8" x14ac:dyDescent="0.3">
      <c r="A42" s="16" t="s">
        <v>97</v>
      </c>
      <c r="B42" s="17">
        <v>70000</v>
      </c>
      <c r="C42" s="18">
        <f>B42/B51*100</f>
        <v>1.6656751933372991</v>
      </c>
      <c r="D42" s="18" t="s">
        <v>9</v>
      </c>
      <c r="E42" s="16" t="s">
        <v>98</v>
      </c>
      <c r="F42" s="16" t="s">
        <v>20</v>
      </c>
      <c r="G42" s="16" t="s">
        <v>57</v>
      </c>
      <c r="H42" s="16" t="s">
        <v>99</v>
      </c>
    </row>
    <row r="43" spans="1:8" x14ac:dyDescent="0.3">
      <c r="A43" s="16" t="s">
        <v>100</v>
      </c>
      <c r="B43" s="17">
        <v>70000</v>
      </c>
      <c r="C43" s="18">
        <f>B43/B51*100</f>
        <v>1.6656751933372991</v>
      </c>
      <c r="D43" s="18" t="s">
        <v>9</v>
      </c>
      <c r="E43" s="16" t="s">
        <v>101</v>
      </c>
      <c r="F43" s="16" t="s">
        <v>39</v>
      </c>
      <c r="G43" s="16" t="s">
        <v>40</v>
      </c>
      <c r="H43" s="16" t="s">
        <v>13</v>
      </c>
    </row>
    <row r="44" spans="1:8" x14ac:dyDescent="0.3">
      <c r="A44" s="16" t="s">
        <v>102</v>
      </c>
      <c r="B44" s="17">
        <v>1000</v>
      </c>
      <c r="C44" s="18">
        <f>B44/B51*100</f>
        <v>2.3795359904818559E-2</v>
      </c>
      <c r="D44" s="18" t="s">
        <v>9</v>
      </c>
      <c r="E44" s="16" t="s">
        <v>103</v>
      </c>
      <c r="F44" s="16" t="s">
        <v>20</v>
      </c>
      <c r="G44" s="16" t="s">
        <v>47</v>
      </c>
      <c r="H44" s="16" t="s">
        <v>30</v>
      </c>
    </row>
    <row r="45" spans="1:8" x14ac:dyDescent="0.3">
      <c r="A45" s="16" t="s">
        <v>104</v>
      </c>
      <c r="B45" s="17">
        <v>5000</v>
      </c>
      <c r="C45" s="18">
        <f>B45/B51*100</f>
        <v>0.11897679952409281</v>
      </c>
      <c r="D45" s="18" t="s">
        <v>9</v>
      </c>
      <c r="E45" s="16" t="s">
        <v>105</v>
      </c>
      <c r="F45" s="16" t="s">
        <v>39</v>
      </c>
      <c r="G45" s="16" t="s">
        <v>106</v>
      </c>
      <c r="H45" s="16" t="s">
        <v>30</v>
      </c>
    </row>
    <row r="46" spans="1:8" x14ac:dyDescent="0.3">
      <c r="A46" s="16" t="s">
        <v>107</v>
      </c>
      <c r="B46" s="17">
        <v>6000</v>
      </c>
      <c r="C46" s="18">
        <f>B46/B51*100</f>
        <v>0.14277215942891136</v>
      </c>
      <c r="D46" s="18" t="s">
        <v>9</v>
      </c>
      <c r="E46" s="16" t="s">
        <v>108</v>
      </c>
      <c r="F46" s="16" t="s">
        <v>15</v>
      </c>
      <c r="G46" s="16" t="s">
        <v>12</v>
      </c>
      <c r="H46" s="16" t="s">
        <v>17</v>
      </c>
    </row>
    <row r="47" spans="1:8" x14ac:dyDescent="0.3">
      <c r="A47" s="16" t="s">
        <v>136</v>
      </c>
      <c r="B47" s="17">
        <v>260000</v>
      </c>
      <c r="C47" s="18">
        <f>B47/B51*100</f>
        <v>6.1867935752528256</v>
      </c>
      <c r="D47" s="18" t="s">
        <v>9</v>
      </c>
      <c r="E47" s="16" t="s">
        <v>109</v>
      </c>
      <c r="F47" s="16" t="s">
        <v>20</v>
      </c>
      <c r="G47" s="16" t="s">
        <v>110</v>
      </c>
      <c r="H47" s="16" t="s">
        <v>13</v>
      </c>
    </row>
    <row r="48" spans="1:8" x14ac:dyDescent="0.3">
      <c r="A48" s="16" t="s">
        <v>111</v>
      </c>
      <c r="B48" s="17">
        <v>260000</v>
      </c>
      <c r="C48" s="18">
        <f>B48/B51*100</f>
        <v>6.1867935752528256</v>
      </c>
      <c r="D48" s="18" t="s">
        <v>9</v>
      </c>
      <c r="E48" s="16" t="s">
        <v>112</v>
      </c>
      <c r="F48" s="16" t="s">
        <v>39</v>
      </c>
      <c r="G48" s="16" t="s">
        <v>75</v>
      </c>
      <c r="H48" s="16" t="s">
        <v>13</v>
      </c>
    </row>
    <row r="49" spans="1:8" x14ac:dyDescent="0.3">
      <c r="A49" s="16" t="s">
        <v>113</v>
      </c>
      <c r="B49" s="17">
        <v>9000</v>
      </c>
      <c r="C49" s="18">
        <f>B49/B51*100</f>
        <v>0.21415823914336707</v>
      </c>
      <c r="D49" s="18" t="s">
        <v>9</v>
      </c>
      <c r="E49" s="16" t="s">
        <v>114</v>
      </c>
      <c r="F49" s="16" t="s">
        <v>39</v>
      </c>
      <c r="G49" s="16" t="s">
        <v>53</v>
      </c>
      <c r="H49" s="16" t="s">
        <v>17</v>
      </c>
    </row>
    <row r="50" spans="1:8" x14ac:dyDescent="0.3">
      <c r="A50" s="16" t="s">
        <v>115</v>
      </c>
      <c r="B50" s="17">
        <v>10000</v>
      </c>
      <c r="C50" s="18">
        <f>B50/B51*100</f>
        <v>0.23795359904818561</v>
      </c>
      <c r="D50" s="18" t="s">
        <v>9</v>
      </c>
      <c r="E50" s="16" t="s">
        <v>116</v>
      </c>
      <c r="F50" s="16" t="s">
        <v>20</v>
      </c>
      <c r="G50" s="16" t="s">
        <v>117</v>
      </c>
      <c r="H50" s="16" t="s">
        <v>13</v>
      </c>
    </row>
    <row r="51" spans="1:8" x14ac:dyDescent="0.3">
      <c r="A51" s="13" t="s">
        <v>118</v>
      </c>
      <c r="B51" s="14">
        <f>SUM(B5:B50)</f>
        <v>4202500</v>
      </c>
      <c r="C51" s="15">
        <f>SUM(C5:C50)</f>
        <v>99.999999999999972</v>
      </c>
      <c r="D51" s="18" t="s">
        <v>9</v>
      </c>
      <c r="E51" s="13" t="s">
        <v>141</v>
      </c>
      <c r="F51" s="13"/>
      <c r="G51" s="13"/>
      <c r="H51" s="16"/>
    </row>
    <row r="52" spans="1:8" x14ac:dyDescent="0.3">
      <c r="A52" s="9"/>
      <c r="B52" s="21"/>
      <c r="C52" s="22"/>
      <c r="E52" s="9"/>
      <c r="F52" s="9"/>
      <c r="G52" s="9"/>
    </row>
    <row r="53" spans="1:8" x14ac:dyDescent="0.3">
      <c r="A53" s="13" t="s">
        <v>119</v>
      </c>
      <c r="B53" s="24"/>
      <c r="C53" s="15"/>
      <c r="D53" s="18"/>
      <c r="E53" s="13" t="s">
        <v>137</v>
      </c>
      <c r="F53" s="9"/>
      <c r="G53" s="9"/>
    </row>
    <row r="54" spans="1:8" x14ac:dyDescent="0.3">
      <c r="A54" s="13" t="s">
        <v>120</v>
      </c>
      <c r="B54" s="17">
        <f>(B8/2)+B17+(B22/2)+B30+B44+B47+B48</f>
        <v>1010000</v>
      </c>
      <c r="C54" s="18">
        <f>B54/B58*100</f>
        <v>24.033313503866747</v>
      </c>
      <c r="D54" s="18" t="s">
        <v>9</v>
      </c>
      <c r="E54" s="25">
        <v>6</v>
      </c>
      <c r="F54" s="26"/>
      <c r="G54" s="9"/>
    </row>
    <row r="55" spans="1:8" x14ac:dyDescent="0.3">
      <c r="A55" s="13" t="s">
        <v>121</v>
      </c>
      <c r="B55" s="17">
        <f>B9+B14+B20+(B22/2)+B39+B40+B43+B31+B32</f>
        <v>2150000</v>
      </c>
      <c r="C55" s="18">
        <f>B55/B58*100</f>
        <v>51.160023795359912</v>
      </c>
      <c r="D55" s="18" t="s">
        <v>9</v>
      </c>
      <c r="E55" s="25">
        <v>8.5</v>
      </c>
      <c r="F55" s="26"/>
      <c r="G55" s="9"/>
    </row>
    <row r="56" spans="1:8" x14ac:dyDescent="0.3">
      <c r="A56" s="13" t="s">
        <v>122</v>
      </c>
      <c r="B56" s="17">
        <f>B21+B23+B24+B25+B26+B28+B29+B33+B27+B34+B35+B36+B41+B42+B37+B38</f>
        <v>854000</v>
      </c>
      <c r="C56" s="18">
        <f>B56/B58*100</f>
        <v>20.321237358715049</v>
      </c>
      <c r="D56" s="18" t="s">
        <v>9</v>
      </c>
      <c r="E56" s="25">
        <v>16</v>
      </c>
      <c r="F56" s="26"/>
      <c r="G56" s="9"/>
    </row>
    <row r="57" spans="1:8" x14ac:dyDescent="0.3">
      <c r="A57" s="13" t="s">
        <v>123</v>
      </c>
      <c r="B57" s="17">
        <f>B5+B6+B7+(B8/2)+B10+B11+B12+B13+B15+B16+B18+B19+B45+B46+B49+B50</f>
        <v>188500</v>
      </c>
      <c r="C57" s="18">
        <f>B57/B58*100</f>
        <v>4.4854253420582992</v>
      </c>
      <c r="D57" s="18" t="s">
        <v>9</v>
      </c>
      <c r="E57" s="25">
        <v>15.5</v>
      </c>
      <c r="F57" s="26"/>
      <c r="G57" s="9"/>
    </row>
    <row r="58" spans="1:8" x14ac:dyDescent="0.3">
      <c r="A58" s="13" t="s">
        <v>124</v>
      </c>
      <c r="B58" s="14">
        <f>SUM(B54:B57)</f>
        <v>4202500</v>
      </c>
      <c r="C58" s="15">
        <f>SUM(C54:C57)</f>
        <v>100</v>
      </c>
      <c r="D58" s="18" t="s">
        <v>9</v>
      </c>
      <c r="E58" s="27">
        <f>SUM(E54:E57)</f>
        <v>46</v>
      </c>
      <c r="F58" s="28"/>
      <c r="G58" s="9"/>
    </row>
    <row r="59" spans="1:8" x14ac:dyDescent="0.3">
      <c r="A59" s="19" t="s">
        <v>125</v>
      </c>
    </row>
    <row r="60" spans="1:8" x14ac:dyDescent="0.3">
      <c r="A60" s="19" t="s">
        <v>126</v>
      </c>
    </row>
    <row r="61" spans="1:8" x14ac:dyDescent="0.3">
      <c r="A61" s="19" t="s">
        <v>127</v>
      </c>
    </row>
    <row r="62" spans="1:8" x14ac:dyDescent="0.3">
      <c r="A62" s="19" t="s">
        <v>128</v>
      </c>
    </row>
    <row r="63" spans="1:8" x14ac:dyDescent="0.3">
      <c r="A63" s="19" t="s">
        <v>129</v>
      </c>
    </row>
    <row r="64" spans="1:8" x14ac:dyDescent="0.3">
      <c r="A64" s="19" t="s">
        <v>130</v>
      </c>
    </row>
    <row r="65" spans="1:1" x14ac:dyDescent="0.3">
      <c r="A65" s="19" t="s">
        <v>131</v>
      </c>
    </row>
    <row r="66" spans="1:1" x14ac:dyDescent="0.3">
      <c r="A66" s="19" t="s">
        <v>144</v>
      </c>
    </row>
    <row r="67" spans="1:1" x14ac:dyDescent="0.3">
      <c r="A67" s="19" t="s">
        <v>132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Freeman</dc:creator>
  <cp:lastModifiedBy>Steve Freeman</cp:lastModifiedBy>
  <dcterms:created xsi:type="dcterms:W3CDTF">2018-08-20T10:32:20Z</dcterms:created>
  <dcterms:modified xsi:type="dcterms:W3CDTF">2020-02-17T13:12:16Z</dcterms:modified>
</cp:coreProperties>
</file>